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revisions/revisionHeaders.xml" ContentType="application/vnd.openxmlformats-officedocument.spreadsheetml.revisionHeaders+xml"/>
  <Override PartName="/xl/revisions/revisionLog5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3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updateLinks="always" defaultThemeVersion="124226"/>
  <bookViews>
    <workbookView xWindow="300" yWindow="36" windowWidth="18036" windowHeight="9060"/>
  </bookViews>
  <sheets>
    <sheet name="лист1" sheetId="1" r:id="rId1"/>
    <sheet name="Лист2" sheetId="2" state="hidden" r:id="rId2"/>
    <sheet name="Лист3" sheetId="3" state="hidden" r:id="rId3"/>
  </sheets>
  <externalReferences>
    <externalReference r:id="rId4"/>
  </externalReferences>
  <calcPr calcId="145621"/>
  <customWorkbookViews>
    <customWorkbookView name="Руслан - Личное представление" guid="{A6C5FD67-5E8F-4CCA-896F-3DAA03E40DE6}" mergeInterval="0" personalView="1" maximized="1" windowWidth="1916" windowHeight="776" activeSheetId="1"/>
  </customWorkbookViews>
</workbook>
</file>

<file path=xl/calcChain.xml><?xml version="1.0" encoding="utf-8"?>
<calcChain xmlns="http://schemas.openxmlformats.org/spreadsheetml/2006/main">
  <c r="G17" i="1" l="1"/>
  <c r="F17" i="1"/>
  <c r="E12" i="1"/>
  <c r="G11" i="1"/>
  <c r="L21" i="1" l="1"/>
  <c r="K21" i="1"/>
  <c r="J21" i="1"/>
  <c r="F21" i="1"/>
  <c r="E21" i="1"/>
  <c r="D21" i="1"/>
  <c r="C21" i="1"/>
  <c r="E20" i="1"/>
  <c r="H18" i="1"/>
  <c r="G18" i="1"/>
  <c r="E18" i="1"/>
  <c r="E17" i="1"/>
  <c r="L15" i="1"/>
  <c r="E15" i="1"/>
  <c r="L14" i="1"/>
  <c r="E14" i="1"/>
  <c r="L13" i="1"/>
  <c r="E13" i="1"/>
  <c r="F10" i="1"/>
  <c r="E10" i="1"/>
  <c r="K9" i="1"/>
  <c r="G9" i="1"/>
  <c r="E9" i="1"/>
  <c r="D9" i="1"/>
  <c r="B17" i="1" l="1"/>
  <c r="E16" i="1"/>
  <c r="F19" i="1"/>
  <c r="C19" i="1"/>
  <c r="D19" i="1"/>
  <c r="J19" i="1"/>
  <c r="E19" i="1" l="1"/>
  <c r="H16" i="1" l="1"/>
  <c r="H19" i="1" l="1"/>
  <c r="G19" i="1"/>
  <c r="K19" i="1"/>
  <c r="M19" i="1"/>
  <c r="N19" i="1"/>
  <c r="O19" i="1"/>
  <c r="I10" i="1"/>
  <c r="I11" i="1"/>
  <c r="I12" i="1"/>
  <c r="I13" i="1"/>
  <c r="I17" i="1"/>
  <c r="I18" i="1"/>
  <c r="I20" i="1"/>
  <c r="B18" i="1"/>
  <c r="G16" i="1"/>
  <c r="F16" i="1"/>
  <c r="I15" i="1"/>
  <c r="B15" i="1"/>
  <c r="I14" i="1"/>
  <c r="B14" i="1"/>
  <c r="B13" i="1"/>
  <c r="B12" i="1"/>
  <c r="I9" i="1"/>
  <c r="B9" i="1"/>
  <c r="B19" i="1" l="1"/>
  <c r="B11" i="1"/>
  <c r="B10" i="1"/>
  <c r="K16" i="1"/>
  <c r="K22" i="1" s="1"/>
  <c r="L16" i="1"/>
  <c r="M16" i="1"/>
  <c r="M22" i="1" s="1"/>
  <c r="N16" i="1"/>
  <c r="N22" i="1" s="1"/>
  <c r="O16" i="1"/>
  <c r="O22" i="1" s="1"/>
  <c r="J16" i="1"/>
  <c r="L19" i="1"/>
  <c r="D16" i="1"/>
  <c r="G22" i="1"/>
  <c r="H22" i="1"/>
  <c r="C16" i="1"/>
  <c r="B20" i="1"/>
  <c r="B16" i="1" l="1"/>
  <c r="B22" i="1" s="1"/>
  <c r="L22" i="1"/>
  <c r="F22" i="1"/>
  <c r="E22" i="1"/>
  <c r="B21" i="1"/>
  <c r="I16" i="1"/>
  <c r="J22" i="1"/>
  <c r="I21" i="1"/>
  <c r="I19" i="1"/>
  <c r="D22" i="1" l="1"/>
  <c r="I22" i="1"/>
  <c r="C22" i="1"/>
</calcChain>
</file>

<file path=xl/sharedStrings.xml><?xml version="1.0" encoding="utf-8"?>
<sst xmlns="http://schemas.openxmlformats.org/spreadsheetml/2006/main" count="34" uniqueCount="28">
  <si>
    <t>ВН I</t>
  </si>
  <si>
    <t>ВН</t>
  </si>
  <si>
    <t>СН I</t>
  </si>
  <si>
    <t>СН II</t>
  </si>
  <si>
    <t>НН</t>
  </si>
  <si>
    <t>ИТОГО:</t>
  </si>
  <si>
    <t>Наименование ТСО</t>
  </si>
  <si>
    <t>ООО "МЕЧЕЛ-ЭНЕРГО" не имеет среди категорий потребителей НАСЕЛЕНИЯ, весь полезный отпуск осуществляется для категории потребителей "ПРОЧИЕ"</t>
  </si>
  <si>
    <t>ГН</t>
  </si>
  <si>
    <t>В указанный объем полезного отпуска не включен объем полезного отпуска, переданный по сетям ФСК :</t>
  </si>
  <si>
    <t>ОАО "МРСК Урала"-"Челябэнерго"</t>
  </si>
  <si>
    <t>ЧМК</t>
  </si>
  <si>
    <t>УК</t>
  </si>
  <si>
    <t>ЗАО "Электросеть"</t>
  </si>
  <si>
    <t>Удмуртия</t>
  </si>
  <si>
    <t>Кемерово</t>
  </si>
  <si>
    <t>ПАО "МРСК Центра и Привольжья"-"Удмуртэнерго"</t>
  </si>
  <si>
    <t>ПАО "МРСК Волги"-"Оренбургэнерго"</t>
  </si>
  <si>
    <t>ООО "Кузбаская энергосетевая компания"</t>
  </si>
  <si>
    <t>ПАО "МРСК Сибири"-"Кузбасэнерго-РЭС"</t>
  </si>
  <si>
    <t>ОАО "ИЭСК"</t>
  </si>
  <si>
    <t>ООО "Башкирские распределительные сети"</t>
  </si>
  <si>
    <t>АО "ДРСК"</t>
  </si>
  <si>
    <t>Всего (МВтч)</t>
  </si>
  <si>
    <t>Всего (МВт)</t>
  </si>
  <si>
    <t>в том числе (МВтч)</t>
  </si>
  <si>
    <t>в том числе (МВт)</t>
  </si>
  <si>
    <t>Полезный отпуск электроэнергии и мощности по тарифным группам в разрезе территориальных сетевых организаций за период   декабрь  2016г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</si>
</sst>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#,##0.000"/>
    <numFmt numFmtId="166" formatCode="_-* #,##0.000_р_._-;\-* #,##0.000_р_._-;_-* &quot;-&quot;??_р_._-;_-@_-"/>
    <numFmt numFmtId="167" formatCode="#,##0.000_ ;\-#,##0.0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i/>
      <sz val="12"/>
      <color rgb="FF0070C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right" vertical="top"/>
    </xf>
    <xf numFmtId="0" fontId="6" fillId="2" borderId="1" xfId="0" applyFont="1" applyFill="1" applyBorder="1" applyAlignment="1">
      <alignment horizontal="left" vertical="center" wrapText="1"/>
    </xf>
    <xf numFmtId="0" fontId="2" fillId="2" borderId="0" xfId="0" applyFont="1" applyFill="1"/>
    <xf numFmtId="0" fontId="0" fillId="2" borderId="0" xfId="0" applyFill="1"/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right" vertical="top"/>
    </xf>
    <xf numFmtId="0" fontId="2" fillId="0" borderId="1" xfId="0" applyFont="1" applyBorder="1"/>
    <xf numFmtId="0" fontId="10" fillId="0" borderId="0" xfId="0" applyFont="1"/>
    <xf numFmtId="165" fontId="8" fillId="0" borderId="1" xfId="1" applyNumberFormat="1" applyFont="1" applyBorder="1" applyAlignment="1">
      <alignment vertical="center"/>
    </xf>
    <xf numFmtId="165" fontId="6" fillId="0" borderId="1" xfId="1" applyNumberFormat="1" applyFont="1" applyBorder="1" applyAlignment="1">
      <alignment vertical="center"/>
    </xf>
    <xf numFmtId="165" fontId="8" fillId="0" borderId="1" xfId="1" applyNumberFormat="1" applyFont="1" applyBorder="1" applyAlignment="1">
      <alignment horizontal="center" vertical="center"/>
    </xf>
    <xf numFmtId="165" fontId="8" fillId="2" borderId="1" xfId="1" applyNumberFormat="1" applyFont="1" applyFill="1" applyBorder="1" applyAlignment="1">
      <alignment vertical="center"/>
    </xf>
    <xf numFmtId="165" fontId="9" fillId="2" borderId="0" xfId="0" applyNumberFormat="1" applyFont="1" applyFill="1"/>
    <xf numFmtId="165" fontId="8" fillId="2" borderId="1" xfId="1" applyNumberFormat="1" applyFont="1" applyFill="1" applyBorder="1" applyAlignment="1">
      <alignment horizontal="center" vertical="center"/>
    </xf>
    <xf numFmtId="165" fontId="6" fillId="2" borderId="1" xfId="1" applyNumberFormat="1" applyFont="1" applyFill="1" applyBorder="1" applyAlignment="1">
      <alignment vertical="center"/>
    </xf>
    <xf numFmtId="165" fontId="11" fillId="2" borderId="1" xfId="0" applyNumberFormat="1" applyFont="1" applyFill="1" applyBorder="1" applyAlignment="1" applyProtection="1">
      <protection locked="0"/>
    </xf>
    <xf numFmtId="165" fontId="2" fillId="0" borderId="0" xfId="0" applyNumberFormat="1" applyFont="1"/>
    <xf numFmtId="165" fontId="8" fillId="0" borderId="1" xfId="1" applyNumberFormat="1" applyFont="1" applyBorder="1" applyAlignment="1" applyProtection="1">
      <alignment vertical="center"/>
      <protection hidden="1"/>
    </xf>
    <xf numFmtId="166" fontId="12" fillId="0" borderId="1" xfId="1" applyNumberFormat="1" applyFont="1" applyBorder="1" applyAlignment="1">
      <alignment vertical="center"/>
    </xf>
    <xf numFmtId="166" fontId="12" fillId="2" borderId="1" xfId="1" applyNumberFormat="1" applyFont="1" applyFill="1" applyBorder="1" applyAlignment="1">
      <alignment vertical="center"/>
    </xf>
    <xf numFmtId="165" fontId="12" fillId="0" borderId="1" xfId="1" applyNumberFormat="1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6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 wrapText="1"/>
    </xf>
    <xf numFmtId="167" fontId="8" fillId="0" borderId="1" xfId="1" applyNumberFormat="1" applyFon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usernames" Target="revisions/userNames.xml"/><Relationship Id="rId4" Type="http://schemas.openxmlformats.org/officeDocument/2006/relationships/externalLink" Target="externalLinks/externalLink1.xml"/><Relationship Id="rId9" Type="http://schemas.openxmlformats.org/officeDocument/2006/relationships/revisionHeaders" Target="revisions/revisionHeader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4;&#1077;&#1087;&#1072;&#1088;&#1090;&#1072;&#1084;&#1077;&#1085;&#1090;%20&#1054;&#1056;&#1069;/&#1056;&#1054;&#1047;&#1053;&#1048;&#1063;&#1053;&#1067;&#1049;%20&#1056;&#1099;&#1085;&#1086;&#1082;/&#1040;&#1082;&#1090;&#1091;&#1072;&#1083;&#1100;&#1085;&#1099;&#1077;%20&#1086;&#1073;&#1098;&#1105;&#1084;&#1099;/&#1040;&#1054;_2016/&#1040;&#1082;&#1090;&#1091;&#1072;&#1083;&#1100;&#1085;&#1099;&#1077;%20&#1086;&#1073;&#1098;&#1105;&#1084;&#1099;%20%202016%20&#1086;&#1090;_&#1044;&#1051;&#1071;%20&#1056;&#1040;&#1041;&#1054;&#1058;&#106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купка РР"/>
      <sheetName val="Реализация (без Собств)"/>
      <sheetName val="РЭМЗ"/>
      <sheetName val="Ижсталь"/>
      <sheetName val="ЮУНК"/>
      <sheetName val="Междуреч"/>
      <sheetName val="БЗФ"/>
      <sheetName val="БМК"/>
      <sheetName val="Эльга"/>
      <sheetName val="Якутуголь"/>
      <sheetName val="Кор-ГОК"/>
      <sheetName val="Балтика"/>
      <sheetName val="УралКУЗ"/>
      <sheetName val="Волга-ФЭСТ"/>
      <sheetName val="ЧМК"/>
      <sheetName val="ТФЗ"/>
      <sheetName val="Тарифы УП "/>
      <sheetName val="Свод"/>
      <sheetName val="ОРЭ"/>
      <sheetName val="ЧЭ расчет ВН1_ФСК1"/>
      <sheetName val="ЧЭ расчет ВН1_ФСК1 (2)"/>
      <sheetName val="Тарифы УП_Кемерово"/>
      <sheetName val="ЧЭ расчет ВН1_МТРЭ_ЧЭ"/>
      <sheetName val="цены 2015"/>
      <sheetName val="Лист1"/>
      <sheetName val="ЧЭ расчет ВН1"/>
      <sheetName val="ЦЕНЫ 2016 к ЦП"/>
    </sheetNames>
    <sheetDataSet>
      <sheetData sheetId="0"/>
      <sheetData sheetId="1"/>
      <sheetData sheetId="2"/>
      <sheetData sheetId="3">
        <row r="71">
          <cell r="P71">
            <v>446.56400000000002</v>
          </cell>
        </row>
        <row r="72">
          <cell r="P72">
            <v>8618.6689999999999</v>
          </cell>
        </row>
        <row r="73">
          <cell r="P73">
            <v>102.941</v>
          </cell>
        </row>
        <row r="77">
          <cell r="P77">
            <v>14.206</v>
          </cell>
        </row>
        <row r="96">
          <cell r="P96">
            <v>28311.646000000001</v>
          </cell>
        </row>
        <row r="98">
          <cell r="P98">
            <v>1412.34</v>
          </cell>
        </row>
        <row r="99">
          <cell r="P99">
            <v>175.07400000000001</v>
          </cell>
        </row>
      </sheetData>
      <sheetData sheetId="4">
        <row r="69">
          <cell r="P69">
            <v>639.49800000000005</v>
          </cell>
        </row>
        <row r="70">
          <cell r="P70">
            <v>856.96400000000006</v>
          </cell>
        </row>
      </sheetData>
      <sheetData sheetId="5">
        <row r="64">
          <cell r="P64">
            <v>26321.962</v>
          </cell>
        </row>
        <row r="65">
          <cell r="P65">
            <v>20277.231</v>
          </cell>
        </row>
        <row r="66">
          <cell r="P66">
            <v>7105.0469999999996</v>
          </cell>
        </row>
        <row r="97">
          <cell r="P97">
            <v>78.358999999999995</v>
          </cell>
        </row>
        <row r="110">
          <cell r="P110">
            <v>2505.127</v>
          </cell>
        </row>
      </sheetData>
      <sheetData sheetId="6">
        <row r="67">
          <cell r="P67">
            <v>72047.680999999997</v>
          </cell>
        </row>
        <row r="73">
          <cell r="P73">
            <v>100.217</v>
          </cell>
        </row>
      </sheetData>
      <sheetData sheetId="7">
        <row r="69">
          <cell r="P69">
            <v>28211.014999999999</v>
          </cell>
        </row>
        <row r="75">
          <cell r="P75">
            <v>43.311999999999998</v>
          </cell>
        </row>
      </sheetData>
      <sheetData sheetId="8"/>
      <sheetData sheetId="9">
        <row r="66">
          <cell r="P66">
            <v>25822.555</v>
          </cell>
        </row>
        <row r="72">
          <cell r="P72">
            <v>36.481000000000002</v>
          </cell>
        </row>
      </sheetData>
      <sheetData sheetId="10"/>
      <sheetData sheetId="11"/>
      <sheetData sheetId="12">
        <row r="69">
          <cell r="P69">
            <v>5615.576</v>
          </cell>
        </row>
      </sheetData>
      <sheetData sheetId="13"/>
      <sheetData sheetId="14">
        <row r="68">
          <cell r="P68">
            <v>40640.773000000001</v>
          </cell>
        </row>
        <row r="69">
          <cell r="P69">
            <v>57058.337</v>
          </cell>
        </row>
        <row r="70">
          <cell r="P70">
            <v>2053.373</v>
          </cell>
        </row>
        <row r="72">
          <cell r="P72">
            <v>1441.712</v>
          </cell>
        </row>
        <row r="73">
          <cell r="P73">
            <v>484.89600000000002</v>
          </cell>
        </row>
        <row r="75">
          <cell r="P75">
            <v>49.389000000000003</v>
          </cell>
        </row>
        <row r="76">
          <cell r="P76">
            <v>101.83199999999999</v>
          </cell>
        </row>
        <row r="77">
          <cell r="P77">
            <v>2.9870000000000001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2.xml"/><Relationship Id="rId14" Type="http://schemas.openxmlformats.org/officeDocument/2006/relationships/revisionLog" Target="revisionLog5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639B8FE7-6A59-44E9-9B13-40D29685D68A}" diskRevisions="1" revisionId="208" version="14">
  <header guid="{D2545F4E-532E-48D9-952F-3E4E849AC8AC}" dateTime="2017-01-11T11:29:32" maxSheetId="4" userName="Руслан" r:id="rId13" minRId="151" maxRId="179">
    <sheetIdMap count="3">
      <sheetId val="1"/>
      <sheetId val="2"/>
      <sheetId val="3"/>
    </sheetIdMap>
  </header>
  <header guid="{639B8FE7-6A59-44E9-9B13-40D29685D68A}" dateTime="2017-01-18T11:40:47" maxSheetId="4" userName="Руслан" r:id="rId14" minRId="180" maxRId="207">
    <sheetIdMap count="3">
      <sheetId val="1"/>
      <sheetId val="2"/>
      <sheetId val="3"/>
    </sheetIdMap>
  </header>
</header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1" sId="1">
    <oc r="A4" t="inlineStr">
      <is>
        <t>Полезный отпуск электроэнергии и мощности по тарифным группам в разрезе территориальных сетевых организаций за период   ноябрь  2016г</t>
      </is>
    </oc>
    <nc r="A4" t="inlineStr">
      <is>
        <t>Полезный отпуск электроэнергии и мощности по тарифным группам в разрезе территориальных сетевых организаций за период   декабрь  2016г</t>
      </is>
    </nc>
  </rcc>
  <rcc rId="152" sId="1">
    <oc r="D9">
      <f>'Z:\Департамент ОРЭ\РОЗНИЧНЫЙ Рынок\Актуальные объёмы\АО_2016\[Актуальные объёмы  2016 от_ДЛЯ РАБОТЫ.xlsx]Ижсталь'!$O$72</f>
    </oc>
    <nc r="D9">
      <f>'Z:\Департамент ОРЭ\РОЗНИЧНЫЙ Рынок\Актуальные объёмы\АО_2016\[Актуальные объёмы  2016 от_ДЛЯ РАБОТЫ.xlsx]Ижсталь'!$P$72</f>
    </nc>
  </rcc>
  <rcc rId="153" sId="1">
    <oc r="E9">
      <f>'Z:\Департамент ОРЭ\РОЗНИЧНЫЙ Рынок\Актуальные объёмы\АО_2016\[Актуальные объёмы  2016 от_ДЛЯ РАБОТЫ.xlsx]Ижсталь'!$O$71</f>
    </oc>
    <nc r="E9">
      <f>'Z:\Департамент ОРЭ\РОЗНИЧНЫЙ Рынок\Актуальные объёмы\АО_2016\[Актуальные объёмы  2016 от_ДЛЯ РАБОТЫ.xlsx]Ижсталь'!$P$71</f>
    </nc>
  </rcc>
  <rcc rId="154" sId="1">
    <oc r="G9">
      <f>'Z:\Департамент ОРЭ\РОЗНИЧНЫЙ Рынок\Актуальные объёмы\АО_2016\[Актуальные объёмы  2016 от_ДЛЯ РАБОТЫ.xlsx]Ижсталь'!$O$73</f>
    </oc>
    <nc r="G9">
      <f>'Z:\Департамент ОРЭ\РОЗНИЧНЫЙ Рынок\Актуальные объёмы\АО_2016\[Актуальные объёмы  2016 от_ДЛЯ РАБОТЫ.xlsx]Ижсталь'!$P$73</f>
    </nc>
  </rcc>
  <rcc rId="155" sId="1">
    <oc r="K9">
      <f>'Z:\Департамент ОРЭ\РОЗНИЧНЫЙ Рынок\Актуальные объёмы\АО_2016\[Актуальные объёмы  2016 от_ДЛЯ РАБОТЫ.xlsx]Ижсталь'!$O$77</f>
    </oc>
    <nc r="K9">
      <f>'Z:\Департамент ОРЭ\РОЗНИЧНЫЙ Рынок\Актуальные объёмы\АО_2016\[Актуальные объёмы  2016 от_ДЛЯ РАБОТЫ.xlsx]Ижсталь'!$P$77</f>
    </nc>
  </rcc>
  <rcc rId="156" sId="1">
    <oc r="E10">
      <f>'Z:\Департамент ОРЭ\РОЗНИЧНЫЙ Рынок\Актуальные объёмы\АО_2016\[Актуальные объёмы  2016 от_ДЛЯ РАБОТЫ.xlsx]ЮУНК'!$O$69</f>
    </oc>
    <nc r="E10">
      <f>'Z:\Департамент ОРЭ\РОЗНИЧНЫЙ Рынок\Актуальные объёмы\АО_2016\[Актуальные объёмы  2016 от_ДЛЯ РАБОТЫ.xlsx]ЮУНК'!$P$69</f>
    </nc>
  </rcc>
  <rcc rId="157" sId="1">
    <oc r="F10">
      <f>'Z:\Департамент ОРЭ\РОЗНИЧНЫЙ Рынок\Актуальные объёмы\АО_2016\[Актуальные объёмы  2016 от_ДЛЯ РАБОТЫ.xlsx]ЮУНК'!$O$70</f>
    </oc>
    <nc r="F10">
      <f>'Z:\Департамент ОРЭ\РОЗНИЧНЫЙ Рынок\Актуальные объёмы\АО_2016\[Актуальные объёмы  2016 от_ДЛЯ РАБОТЫ.xlsx]ЮУНК'!$P$70</f>
    </nc>
  </rcc>
  <rcc rId="158" sId="1">
    <oc r="E13">
      <f>'Z:\Департамент ОРЭ\РОЗНИЧНЫЙ Рынок\Актуальные объёмы\АО_2016\[Актуальные объёмы  2016 от_ДЛЯ РАБОТЫ.xlsx]БЗФ'!$O$67</f>
    </oc>
    <nc r="E13">
      <f>'Z:\Департамент ОРЭ\РОЗНИЧНЫЙ Рынок\Актуальные объёмы\АО_2016\[Актуальные объёмы  2016 от_ДЛЯ РАБОТЫ.xlsx]БЗФ'!$P$67</f>
    </nc>
  </rcc>
  <rcc rId="159" sId="1">
    <oc r="L13">
      <f>'Z:\Департамент ОРЭ\РОЗНИЧНЫЙ Рынок\Актуальные объёмы\АО_2016\[Актуальные объёмы  2016 от_ДЛЯ РАБОТЫ.xlsx]БЗФ'!$O$73</f>
    </oc>
    <nc r="L13">
      <f>'Z:\Департамент ОРЭ\РОЗНИЧНЫЙ Рынок\Актуальные объёмы\АО_2016\[Актуальные объёмы  2016 от_ДЛЯ РАБОТЫ.xlsx]БЗФ'!$P$73</f>
    </nc>
  </rcc>
  <rcc rId="160" sId="1">
    <oc r="E14">
      <f>'Z:\Департамент ОРЭ\РОЗНИЧНЫЙ Рынок\Актуальные объёмы\АО_2016\[Актуальные объёмы  2016 от_ДЛЯ РАБОТЫ.xlsx]БМК'!$O$69</f>
    </oc>
    <nc r="E14">
      <f>'Z:\Департамент ОРЭ\РОЗНИЧНЫЙ Рынок\Актуальные объёмы\АО_2016\[Актуальные объёмы  2016 от_ДЛЯ РАБОТЫ.xlsx]БМК'!$P$69</f>
    </nc>
  </rcc>
  <rcc rId="161" sId="1">
    <oc r="L14">
      <f>'Z:\Департамент ОРЭ\РОЗНИЧНЫЙ Рынок\Актуальные объёмы\АО_2016\[Актуальные объёмы  2016 от_ДЛЯ РАБОТЫ.xlsx]БМК'!$O$75</f>
    </oc>
    <nc r="L14">
      <f>'Z:\Департамент ОРЭ\РОЗНИЧНЫЙ Рынок\Актуальные объёмы\АО_2016\[Актуальные объёмы  2016 от_ДЛЯ РАБОТЫ.xlsx]БМК'!$P$75</f>
    </nc>
  </rcc>
  <rcc rId="162" sId="1">
    <oc r="E15">
      <f>'Z:\Департамент ОРЭ\РОЗНИЧНЫЙ Рынок\Актуальные объёмы\АО_2016\[Актуальные объёмы  2016 от_ДЛЯ РАБОТЫ.xlsx]Якутуголь'!$O$66</f>
    </oc>
    <nc r="E15">
      <f>'Z:\Департамент ОРЭ\РОЗНИЧНЫЙ Рынок\Актуальные объёмы\АО_2016\[Актуальные объёмы  2016 от_ДЛЯ РАБОТЫ.xlsx]Якутуголь'!$P$66</f>
    </nc>
  </rcc>
  <rcc rId="163" sId="1">
    <oc r="L15">
      <f>'Z:\Департамент ОРЭ\РОЗНИЧНЫЙ Рынок\Актуальные объёмы\АО_2016\[Актуальные объёмы  2016 от_ДЛЯ РАБОТЫ.xlsx]Якутуголь'!$O$72</f>
    </oc>
    <nc r="L15">
      <f>'Z:\Департамент ОРЭ\РОЗНИЧНЫЙ Рынок\Актуальные объёмы\АО_2016\[Актуальные объёмы  2016 от_ДЛЯ РАБОТЫ.xlsx]Якутуголь'!$P$72</f>
    </nc>
  </rcc>
  <rcc rId="164" sId="1">
    <oc r="E17">
      <f>'Z:\Департамент ОРЭ\РОЗНИЧНЫЙ Рынок\Актуальные объёмы\АО_2016\[Актуальные объёмы  2016 от_ДЛЯ РАБОТЫ.xlsx]Междуреч'!$O$64</f>
    </oc>
    <nc r="E17">
      <f>'Z:\Департамент ОРЭ\РОЗНИЧНЫЙ Рынок\Актуальные объёмы\АО_2016\[Актуальные объёмы  2016 от_ДЛЯ РАБОТЫ.xlsx]Междуреч'!$P$64</f>
    </nc>
  </rcc>
  <rcc rId="165" sId="1">
    <oc r="E18">
      <f>'Z:\Департамент ОРЭ\РОЗНИЧНЫЙ Рынок\Актуальные объёмы\АО_2016\[Актуальные объёмы  2016 от_ДЛЯ РАБОТЫ.xlsx]Ижсталь'!$O$96</f>
    </oc>
    <nc r="E18">
      <f>'Z:\Департамент ОРЭ\РОЗНИЧНЫЙ Рынок\Актуальные объёмы\АО_2016\[Актуальные объёмы  2016 от_ДЛЯ РАБОТЫ.xlsx]Ижсталь'!$P$96</f>
    </nc>
  </rcc>
  <rcc rId="166" sId="1">
    <oc r="G18">
      <f>'Z:\Департамент ОРЭ\РОЗНИЧНЫЙ Рынок\Актуальные объёмы\АО_2016\[Актуальные объёмы  2016 от_ДЛЯ РАБОТЫ.xlsx]Ижсталь'!$O$98</f>
    </oc>
    <nc r="G18">
      <f>'Z:\Департамент ОРЭ\РОЗНИЧНЫЙ Рынок\Актуальные объёмы\АО_2016\[Актуальные объёмы  2016 от_ДЛЯ РАБОТЫ.xlsx]Ижсталь'!$P$98</f>
    </nc>
  </rcc>
  <rcc rId="167" sId="1">
    <oc r="H18">
      <f>'Z:\Департамент ОРЭ\РОЗНИЧНЫЙ Рынок\Актуальные объёмы\АО_2016\[Актуальные объёмы  2016 от_ДЛЯ РАБОТЫ.xlsx]Ижсталь'!$O$99</f>
    </oc>
    <nc r="H18">
      <f>'Z:\Департамент ОРЭ\РОЗНИЧНЫЙ Рынок\Актуальные объёмы\АО_2016\[Актуальные объёмы  2016 от_ДЛЯ РАБОТЫ.xlsx]Ижсталь'!$P$99</f>
    </nc>
  </rcc>
  <rcc rId="168" sId="1">
    <oc r="E20">
      <f>'Z:\Департамент ОРЭ\РОЗНИЧНЫЙ Рынок\Актуальные объёмы\АО_2016\[Актуальные объёмы  2016 от_ДЛЯ РАБОТЫ.xlsx]УралКУЗ'!$O$69</f>
    </oc>
    <nc r="E20">
      <f>'Z:\Департамент ОРЭ\РОЗНИЧНЫЙ Рынок\Актуальные объёмы\АО_2016\[Актуальные объёмы  2016 от_ДЛЯ РАБОТЫ.xlsx]УралКУЗ'!$P$69</f>
    </nc>
  </rcc>
  <rcc rId="169" sId="1">
    <oc r="C21">
      <f>'Z:\Департамент ОРЭ\РОЗНИЧНЫЙ Рынок\Актуальные объёмы\АО_2016\[Актуальные объёмы  2016 от_ДЛЯ РАБОТЫ.xlsx]ЧМК'!$O$69</f>
    </oc>
    <nc r="C21">
      <f>'Z:\Департамент ОРЭ\РОЗНИЧНЫЙ Рынок\Актуальные объёмы\АО_2016\[Актуальные объёмы  2016 от_ДЛЯ РАБОТЫ.xlsx]ЧМК'!$P$69</f>
    </nc>
  </rcc>
  <rcc rId="170" sId="1">
    <oc r="D21">
      <f>'Z:\Департамент ОРЭ\РОЗНИЧНЫЙ Рынок\Актуальные объёмы\АО_2016\[Актуальные объёмы  2016 от_ДЛЯ РАБОТЫ.xlsx]ЧМК'!$O$70</f>
    </oc>
    <nc r="D21">
      <f>'Z:\Департамент ОРЭ\РОЗНИЧНЫЙ Рынок\Актуальные объёмы\АО_2016\[Актуальные объёмы  2016 от_ДЛЯ РАБОТЫ.xlsx]ЧМК'!$P$70</f>
    </nc>
  </rcc>
  <rcc rId="171" sId="1">
    <oc r="E21">
      <f>'Z:\Департамент ОРЭ\РОЗНИЧНЫЙ Рынок\Актуальные объёмы\АО_2016\[Актуальные объёмы  2016 от_ДЛЯ РАБОТЫ.xlsx]ЧМК'!$O$68+'Z:\Департамент ОРЭ\РОЗНИЧНЫЙ Рынок\Актуальные объёмы\АО_2016\[Актуальные объёмы  2016 от_ДЛЯ РАБОТЫ.xlsx]ЧМК'!$O$72</f>
    </oc>
    <nc r="E21">
      <f>'Z:\Департамент ОРЭ\РОЗНИЧНЫЙ Рынок\Актуальные объёмы\АО_2016\[Актуальные объёмы  2016 от_ДЛЯ РАБОТЫ.xlsx]ЧМК'!$P$68+'Z:\Департамент ОРЭ\РОЗНИЧНЫЙ Рынок\Актуальные объёмы\АО_2016\[Актуальные объёмы  2016 от_ДЛЯ РАБОТЫ.xlsx]ЧМК'!$P$72</f>
    </nc>
  </rcc>
  <rcc rId="172" sId="1">
    <oc r="F21">
      <f>'Z:\Департамент ОРЭ\РОЗНИЧНЫЙ Рынок\Актуальные объёмы\АО_2016\[Актуальные объёмы  2016 от_ДЛЯ РАБОТЫ.xlsx]ЧМК'!$O$73</f>
    </oc>
    <nc r="F21">
      <f>'Z:\Департамент ОРЭ\РОЗНИЧНЫЙ Рынок\Актуальные объёмы\АО_2016\[Актуальные объёмы  2016 от_ДЛЯ РАБОТЫ.xlsx]ЧМК'!$P$73</f>
    </nc>
  </rcc>
  <rcc rId="173" sId="1">
    <oc r="J21">
      <f>'Z:\Департамент ОРЭ\РОЗНИЧНЫЙ Рынок\Актуальные объёмы\АО_2016\[Актуальные объёмы  2016 от_ДЛЯ РАБОТЫ.xlsx]ЧМК'!$O$76</f>
    </oc>
    <nc r="J21">
      <f>'Z:\Департамент ОРЭ\РОЗНИЧНЫЙ Рынок\Актуальные объёмы\АО_2016\[Актуальные объёмы  2016 от_ДЛЯ РАБОТЫ.xlsx]ЧМК'!$P$76</f>
    </nc>
  </rcc>
  <rcc rId="174" sId="1">
    <oc r="K21">
      <f>'Z:\Департамент ОРЭ\РОЗНИЧНЫЙ Рынок\Актуальные объёмы\АО_2016\[Актуальные объёмы  2016 от_ДЛЯ РАБОТЫ.xlsx]ЧМК'!$O$77</f>
    </oc>
    <nc r="K21">
      <f>'Z:\Департамент ОРЭ\РОЗНИЧНЫЙ Рынок\Актуальные объёмы\АО_2016\[Актуальные объёмы  2016 от_ДЛЯ РАБОТЫ.xlsx]ЧМК'!$P$77</f>
    </nc>
  </rcc>
  <rcc rId="175" sId="1">
    <oc r="L21">
      <f>'Z:\Департамент ОРЭ\РОЗНИЧНЫЙ Рынок\Актуальные объёмы\АО_2016\[Актуальные объёмы  2016 от_ДЛЯ РАБОТЫ.xlsx]ЧМК'!$O$75</f>
    </oc>
    <nc r="L21">
      <f>'Z:\Департамент ОРЭ\РОЗНИЧНЫЙ Рынок\Актуальные объёмы\АО_2016\[Актуальные объёмы  2016 от_ДЛЯ РАБОТЫ.xlsx]ЧМК'!$P$75</f>
    </nc>
  </rcc>
  <rcc rId="176" sId="1" numFmtId="4">
    <oc r="G11">
      <f>'Z:\Департамент ОРЭ\РОЗНИЧНЫЙ Рынок\Актуальные объёмы\АО_2016\[Актуальные объёмы  2016 от_ДЛЯ РАБОТЫ.xlsx]Междуреч'!$O$97</f>
    </oc>
    <nc r="G11">
      <v>78.358999999999995</v>
    </nc>
  </rcc>
  <rcc rId="177" sId="1" numFmtId="4">
    <oc r="E12">
      <f>'Z:\Департамент ОРЭ\РОЗНИЧНЫЙ Рынок\Актуальные объёмы\АО_2016\[Актуальные объёмы  2016 от_ДЛЯ РАБОТЫ.xlsx]Междуреч'!$O$109</f>
    </oc>
    <nc r="E12">
      <v>2505.127</v>
    </nc>
  </rcc>
  <rcc rId="178" sId="1" numFmtId="4">
    <oc r="F17">
      <f>'Z:\Департамент ОРЭ\РОЗНИЧНЫЙ Рынок\Актуальные объёмы\АО_2016\[Актуальные объёмы  2016 от_ДЛЯ РАБОТЫ.xlsx]Междуреч'!$O$65</f>
    </oc>
    <nc r="F17">
      <v>17303.172999999999</v>
    </nc>
  </rcc>
  <rcc rId="179" sId="1" numFmtId="4">
    <oc r="G17">
      <f>'Z:\Департамент ОРЭ\РОЗНИЧНЫЙ Рынок\Актуальные объёмы\АО_2016\[Актуальные объёмы  2016 от_ДЛЯ РАБОТЫ.xlsx]Междуреч'!$O$66</f>
    </oc>
    <nc r="G17">
      <v>4784.5379999999996</v>
    </nc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0" sId="1">
    <oc r="D9">
      <f>'Z:\Департамент ОРЭ\РОЗНИЧНЫЙ Рынок\Актуальные объёмы\АО_2016\[Актуальные объёмы  2016 от_ДЛЯ РАБОТЫ.xlsx]Ижсталь'!$P$72</f>
    </oc>
    <nc r="D9">
      <f>'Z:\Департамент ОРЭ\РОЗНИЧНЫЙ Рынок\Актуальные объёмы\АО_2016\[Актуальные объёмы  2016 от_ДЛЯ РАБОТЫ.xlsx]Ижсталь'!$P$72</f>
    </nc>
  </rcc>
  <rcc rId="181" sId="1">
    <oc r="E9">
      <f>'Z:\Департамент ОРЭ\РОЗНИЧНЫЙ Рынок\Актуальные объёмы\АО_2016\[Актуальные объёмы  2016 от_ДЛЯ РАБОТЫ.xlsx]Ижсталь'!$P$71</f>
    </oc>
    <nc r="E9">
      <f>'Z:\Департамент ОРЭ\РОЗНИЧНЫЙ Рынок\Актуальные объёмы\АО_2016\[Актуальные объёмы  2016 от_ДЛЯ РАБОТЫ.xlsx]Ижсталь'!$P$71</f>
    </nc>
  </rcc>
  <rcc rId="182" sId="1">
    <oc r="G9">
      <f>'Z:\Департамент ОРЭ\РОЗНИЧНЫЙ Рынок\Актуальные объёмы\АО_2016\[Актуальные объёмы  2016 от_ДЛЯ РАБОТЫ.xlsx]Ижсталь'!$P$73</f>
    </oc>
    <nc r="G9">
      <f>'Z:\Департамент ОРЭ\РОЗНИЧНЫЙ Рынок\Актуальные объёмы\АО_2016\[Актуальные объёмы  2016 от_ДЛЯ РАБОТЫ.xlsx]Ижсталь'!$P$73</f>
    </nc>
  </rcc>
  <rcc rId="183" sId="1">
    <oc r="K9">
      <f>'Z:\Департамент ОРЭ\РОЗНИЧНЫЙ Рынок\Актуальные объёмы\АО_2016\[Актуальные объёмы  2016 от_ДЛЯ РАБОТЫ.xlsx]Ижсталь'!$P$77</f>
    </oc>
    <nc r="K9">
      <f>'Z:\Департамент ОРЭ\РОЗНИЧНЫЙ Рынок\Актуальные объёмы\АО_2016\[Актуальные объёмы  2016 от_ДЛЯ РАБОТЫ.xlsx]Ижсталь'!$P$77</f>
    </nc>
  </rcc>
  <rcc rId="184" sId="1">
    <oc r="E18">
      <f>'Z:\Департамент ОРЭ\РОЗНИЧНЫЙ Рынок\Актуальные объёмы\АО_2016\[Актуальные объёмы  2016 от_ДЛЯ РАБОТЫ.xlsx]Ижсталь'!$P$96</f>
    </oc>
    <nc r="E18">
      <f>'Z:\Департамент ОРЭ\РОЗНИЧНЫЙ Рынок\Актуальные объёмы\АО_2016\[Актуальные объёмы  2016 от_ДЛЯ РАБОТЫ.xlsx]Ижсталь'!$P$96</f>
    </nc>
  </rcc>
  <rcc rId="185" sId="1">
    <oc r="G18">
      <f>'Z:\Департамент ОРЭ\РОЗНИЧНЫЙ Рынок\Актуальные объёмы\АО_2016\[Актуальные объёмы  2016 от_ДЛЯ РАБОТЫ.xlsx]Ижсталь'!$P$98</f>
    </oc>
    <nc r="G18">
      <f>'Z:\Департамент ОРЭ\РОЗНИЧНЫЙ Рынок\Актуальные объёмы\АО_2016\[Актуальные объёмы  2016 от_ДЛЯ РАБОТЫ.xlsx]Ижсталь'!$P$98</f>
    </nc>
  </rcc>
  <rcc rId="186" sId="1">
    <oc r="H18">
      <f>'Z:\Департамент ОРЭ\РОЗНИЧНЫЙ Рынок\Актуальные объёмы\АО_2016\[Актуальные объёмы  2016 от_ДЛЯ РАБОТЫ.xlsx]Ижсталь'!$P$99</f>
    </oc>
    <nc r="H18">
      <f>'Z:\Департамент ОРЭ\РОЗНИЧНЫЙ Рынок\Актуальные объёмы\АО_2016\[Актуальные объёмы  2016 от_ДЛЯ РАБОТЫ.xlsx]Ижсталь'!$P$99</f>
    </nc>
  </rcc>
  <rcc rId="187" sId="1">
    <oc r="E10">
      <f>'Z:\Департамент ОРЭ\РОЗНИЧНЫЙ Рынок\Актуальные объёмы\АО_2016\[Актуальные объёмы  2016 от_ДЛЯ РАБОТЫ.xlsx]ЮУНК'!$P$69</f>
    </oc>
    <nc r="E10">
      <f>'Z:\Департамент ОРЭ\РОЗНИЧНЫЙ Рынок\Актуальные объёмы\АО_2016\[Актуальные объёмы  2016 от_ДЛЯ РАБОТЫ.xlsx]ЮУНК'!$P$69</f>
    </nc>
  </rcc>
  <rcc rId="188" sId="1">
    <oc r="F10">
      <f>'Z:\Департамент ОРЭ\РОЗНИЧНЫЙ Рынок\Актуальные объёмы\АО_2016\[Актуальные объёмы  2016 от_ДЛЯ РАБОТЫ.xlsx]ЮУНК'!$P$70</f>
    </oc>
    <nc r="F10">
      <f>'Z:\Департамент ОРЭ\РОЗНИЧНЫЙ Рынок\Актуальные объёмы\АО_2016\[Актуальные объёмы  2016 от_ДЛЯ РАБОТЫ.xlsx]ЮУНК'!$P$70</f>
    </nc>
  </rcc>
  <rcc rId="189" sId="1">
    <oc r="E13">
      <f>'Z:\Департамент ОРЭ\РОЗНИЧНЫЙ Рынок\Актуальные объёмы\АО_2016\[Актуальные объёмы  2016 от_ДЛЯ РАБОТЫ.xlsx]БЗФ'!$P$67</f>
    </oc>
    <nc r="E13">
      <f>'Z:\Департамент ОРЭ\РОЗНИЧНЫЙ Рынок\Актуальные объёмы\АО_2016\[Актуальные объёмы  2016 от_ДЛЯ РАБОТЫ.xlsx]БЗФ'!$P$67</f>
    </nc>
  </rcc>
  <rcc rId="190" sId="1">
    <oc r="L13">
      <f>'Z:\Департамент ОРЭ\РОЗНИЧНЫЙ Рынок\Актуальные объёмы\АО_2016\[Актуальные объёмы  2016 от_ДЛЯ РАБОТЫ.xlsx]БЗФ'!$P$73</f>
    </oc>
    <nc r="L13">
      <f>'Z:\Департамент ОРЭ\РОЗНИЧНЫЙ Рынок\Актуальные объёмы\АО_2016\[Актуальные объёмы  2016 от_ДЛЯ РАБОТЫ.xlsx]БЗФ'!$P$73</f>
    </nc>
  </rcc>
  <rcc rId="191" sId="1">
    <oc r="E14">
      <f>'Z:\Департамент ОРЭ\РОЗНИЧНЫЙ Рынок\Актуальные объёмы\АО_2016\[Актуальные объёмы  2016 от_ДЛЯ РАБОТЫ.xlsx]БМК'!$P$69</f>
    </oc>
    <nc r="E14">
      <f>'Z:\Департамент ОРЭ\РОЗНИЧНЫЙ Рынок\Актуальные объёмы\АО_2016\[Актуальные объёмы  2016 от_ДЛЯ РАБОТЫ.xlsx]БМК'!$P$69</f>
    </nc>
  </rcc>
  <rcc rId="192" sId="1">
    <oc r="L14">
      <f>'Z:\Департамент ОРЭ\РОЗНИЧНЫЙ Рынок\Актуальные объёмы\АО_2016\[Актуальные объёмы  2016 от_ДЛЯ РАБОТЫ.xlsx]БМК'!$P$75</f>
    </oc>
    <nc r="L14">
      <f>'Z:\Департамент ОРЭ\РОЗНИЧНЫЙ Рынок\Актуальные объёмы\АО_2016\[Актуальные объёмы  2016 от_ДЛЯ РАБОТЫ.xlsx]БМК'!$P$75</f>
    </nc>
  </rcc>
  <rcc rId="193" sId="1">
    <oc r="E15">
      <f>'Z:\Департамент ОРЭ\РОЗНИЧНЫЙ Рынок\Актуальные объёмы\АО_2016\[Актуальные объёмы  2016 от_ДЛЯ РАБОТЫ.xlsx]Якутуголь'!$P$66</f>
    </oc>
    <nc r="E15">
      <f>'Z:\Департамент ОРЭ\РОЗНИЧНЫЙ Рынок\Актуальные объёмы\АО_2016\[Актуальные объёмы  2016 от_ДЛЯ РАБОТЫ.xlsx]Якутуголь'!$P$66</f>
    </nc>
  </rcc>
  <rcc rId="194" sId="1">
    <oc r="L15">
      <f>'Z:\Департамент ОРЭ\РОЗНИЧНЫЙ Рынок\Актуальные объёмы\АО_2016\[Актуальные объёмы  2016 от_ДЛЯ РАБОТЫ.xlsx]Якутуголь'!$P$72</f>
    </oc>
    <nc r="L15">
      <f>'Z:\Департамент ОРЭ\РОЗНИЧНЫЙ Рынок\Актуальные объёмы\АО_2016\[Актуальные объёмы  2016 от_ДЛЯ РАБОТЫ.xlsx]Якутуголь'!$P$72</f>
    </nc>
  </rcc>
  <rcc rId="195" sId="1">
    <oc r="E17">
      <f>'Z:\Департамент ОРЭ\РОЗНИЧНЫЙ Рынок\Актуальные объёмы\АО_2016\[Актуальные объёмы  2016 от_ДЛЯ РАБОТЫ.xlsx]Междуреч'!$P$64</f>
    </oc>
    <nc r="E17">
      <f>'Z:\Департамент ОРЭ\РОЗНИЧНЫЙ Рынок\Актуальные объёмы\АО_2016\[Актуальные объёмы  2016 от_ДЛЯ РАБОТЫ.xlsx]Междуреч'!$P$64</f>
    </nc>
  </rcc>
  <rcc rId="196" sId="1">
    <oc r="E20">
      <f>'Z:\Департамент ОРЭ\РОЗНИЧНЫЙ Рынок\Актуальные объёмы\АО_2016\[Актуальные объёмы  2016 от_ДЛЯ РАБОТЫ.xlsx]УралКУЗ'!$P$69</f>
    </oc>
    <nc r="E20">
      <f>'Z:\Департамент ОРЭ\РОЗНИЧНЫЙ Рынок\Актуальные объёмы\АО_2016\[Актуальные объёмы  2016 от_ДЛЯ РАБОТЫ.xlsx]УралКУЗ'!$P$69</f>
    </nc>
  </rcc>
  <rcc rId="197" sId="1">
    <oc r="C21">
      <f>'Z:\Департамент ОРЭ\РОЗНИЧНЫЙ Рынок\Актуальные объёмы\АО_2016\[Актуальные объёмы  2016 от_ДЛЯ РАБОТЫ.xlsx]ЧМК'!$P$69</f>
    </oc>
    <nc r="C21">
      <f>'Z:\Департамент ОРЭ\РОЗНИЧНЫЙ Рынок\Актуальные объёмы\АО_2016\[Актуальные объёмы  2016 от_ДЛЯ РАБОТЫ.xlsx]ЧМК'!$P$69</f>
    </nc>
  </rcc>
  <rcc rId="198" sId="1">
    <oc r="D21">
      <f>'Z:\Департамент ОРЭ\РОЗНИЧНЫЙ Рынок\Актуальные объёмы\АО_2016\[Актуальные объёмы  2016 от_ДЛЯ РАБОТЫ.xlsx]ЧМК'!$P$70</f>
    </oc>
    <nc r="D21">
      <f>'Z:\Департамент ОРЭ\РОЗНИЧНЫЙ Рынок\Актуальные объёмы\АО_2016\[Актуальные объёмы  2016 от_ДЛЯ РАБОТЫ.xlsx]ЧМК'!$P$70</f>
    </nc>
  </rcc>
  <rcc rId="199" sId="1">
    <oc r="E21">
      <f>'Z:\Департамент ОРЭ\РОЗНИЧНЫЙ Рынок\Актуальные объёмы\АО_2016\[Актуальные объёмы  2016 от_ДЛЯ РАБОТЫ.xlsx]ЧМК'!$P$68+'Z:\Департамент ОРЭ\РОЗНИЧНЫЙ Рынок\Актуальные объёмы\АО_2016\[Актуальные объёмы  2016 от_ДЛЯ РАБОТЫ.xlsx]ЧМК'!$P$72</f>
    </oc>
    <nc r="E21">
      <f>'Z:\Департамент ОРЭ\РОЗНИЧНЫЙ Рынок\Актуальные объёмы\АО_2016\[Актуальные объёмы  2016 от_ДЛЯ РАБОТЫ.xlsx]ЧМК'!$P$68+'Z:\Департамент ОРЭ\РОЗНИЧНЫЙ Рынок\Актуальные объёмы\АО_2016\[Актуальные объёмы  2016 от_ДЛЯ РАБОТЫ.xlsx]ЧМК'!$P$72</f>
    </nc>
  </rcc>
  <rcc rId="200" sId="1">
    <oc r="F21">
      <f>'Z:\Департамент ОРЭ\РОЗНИЧНЫЙ Рынок\Актуальные объёмы\АО_2016\[Актуальные объёмы  2016 от_ДЛЯ РАБОТЫ.xlsx]ЧМК'!$P$73</f>
    </oc>
    <nc r="F21">
      <f>'Z:\Департамент ОРЭ\РОЗНИЧНЫЙ Рынок\Актуальные объёмы\АО_2016\[Актуальные объёмы  2016 от_ДЛЯ РАБОТЫ.xlsx]ЧМК'!$P$73</f>
    </nc>
  </rcc>
  <rcc rId="201" sId="1">
    <oc r="J21">
      <f>'Z:\Департамент ОРЭ\РОЗНИЧНЫЙ Рынок\Актуальные объёмы\АО_2016\[Актуальные объёмы  2016 от_ДЛЯ РАБОТЫ.xlsx]ЧМК'!$P$76</f>
    </oc>
    <nc r="J21">
      <f>'Z:\Департамент ОРЭ\РОЗНИЧНЫЙ Рынок\Актуальные объёмы\АО_2016\[Актуальные объёмы  2016 от_ДЛЯ РАБОТЫ.xlsx]ЧМК'!$P$76</f>
    </nc>
  </rcc>
  <rcc rId="202" sId="1">
    <oc r="K21">
      <f>'Z:\Департамент ОРЭ\РОЗНИЧНЫЙ Рынок\Актуальные объёмы\АО_2016\[Актуальные объёмы  2016 от_ДЛЯ РАБОТЫ.xlsx]ЧМК'!$P$77</f>
    </oc>
    <nc r="K21">
      <f>'Z:\Департамент ОРЭ\РОЗНИЧНЫЙ Рынок\Актуальные объёмы\АО_2016\[Актуальные объёмы  2016 от_ДЛЯ РАБОТЫ.xlsx]ЧМК'!$P$77</f>
    </nc>
  </rcc>
  <rcc rId="203" sId="1">
    <oc r="L21">
      <f>'Z:\Департамент ОРЭ\РОЗНИЧНЫЙ Рынок\Актуальные объёмы\АО_2016\[Актуальные объёмы  2016 от_ДЛЯ РАБОТЫ.xlsx]ЧМК'!$P$75</f>
    </oc>
    <nc r="L21">
      <f>'Z:\Департамент ОРЭ\РОЗНИЧНЫЙ Рынок\Актуальные объёмы\АО_2016\[Актуальные объёмы  2016 от_ДЛЯ РАБОТЫ.xlsx]ЧМК'!$P$75</f>
    </nc>
  </rcc>
  <rcc rId="204" sId="1" numFmtId="4">
    <oc r="G11">
      <v>78.358999999999995</v>
    </oc>
    <nc r="G11">
      <f>'Z:\Департамент ОРЭ\РОЗНИЧНЫЙ Рынок\Актуальные объёмы\АО_2016\[Актуальные объёмы  2016 от_ДЛЯ РАБОТЫ.xlsx]Междуреч'!$P$97</f>
    </nc>
  </rcc>
  <rcc rId="205" sId="1" numFmtId="4">
    <oc r="E12">
      <v>2505.127</v>
    </oc>
    <nc r="E12">
      <f>'Z:\Департамент ОРЭ\РОЗНИЧНЫЙ Рынок\Актуальные объёмы\АО_2016\[Актуальные объёмы  2016 от_ДЛЯ РАБОТЫ.xlsx]Междуреч'!$P$110</f>
    </nc>
  </rcc>
  <rcc rId="206" sId="1" numFmtId="4">
    <oc r="F17">
      <v>17303.172999999999</v>
    </oc>
    <nc r="F17">
      <f>'Z:\Департамент ОРЭ\РОЗНИЧНЫЙ Рынок\Актуальные объёмы\АО_2016\[Актуальные объёмы  2016 от_ДЛЯ РАБОТЫ.xlsx]Междуреч'!$P$65</f>
    </nc>
  </rcc>
  <rcc rId="207" sId="1" numFmtId="4">
    <oc r="G17">
      <v>4784.5379999999996</v>
    </oc>
    <nc r="G17">
      <f>'Z:\Департамент ОРЭ\РОЗНИЧНЫЙ Рынок\Актуальные объёмы\АО_2016\[Актуальные объёмы  2016 от_ДЛЯ РАБОТЫ.xlsx]Междуреч'!$P$66</f>
    </nc>
  </rcc>
  <rfmt sheetId="1" sqref="B22">
    <dxf>
      <numFmt numFmtId="167" formatCode="#,##0.000_ ;\-#,##0.000\ "/>
    </dxf>
  </rfmt>
  <rdn rId="0" localSheetId="1" customView="1" name="Z_A6C5FD67_5E8F_4CCA_896F_3DAA03E40DE6_.wvu.Rows" hidden="1" oldHidden="1">
    <oldFormula>лист1!$17:$18,лист1!$20:$21</oldFormula>
  </rdn>
  <rcv guid="{A6C5FD67-5E8F-4CCA-896F-3DAA03E40DE6}" action="delete"/>
  <rcv guid="{A6C5FD67-5E8F-4CCA-896F-3DAA03E40DE6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2"/>
  <sheetViews>
    <sheetView tabSelected="1" topLeftCell="A4" zoomScale="80" zoomScaleNormal="80" workbookViewId="0">
      <selection activeCell="B22" sqref="B22"/>
    </sheetView>
  </sheetViews>
  <sheetFormatPr defaultRowHeight="14.4" outlineLevelRow="1" x14ac:dyDescent="0.3"/>
  <cols>
    <col min="1" max="1" width="46" customWidth="1"/>
    <col min="2" max="2" width="16.33203125" customWidth="1"/>
    <col min="3" max="3" width="15.88671875" customWidth="1"/>
    <col min="4" max="4" width="14.33203125" customWidth="1"/>
    <col min="5" max="5" width="15.5546875" customWidth="1"/>
    <col min="6" max="15" width="14.33203125" customWidth="1"/>
  </cols>
  <sheetData>
    <row r="1" spans="1:26" ht="15.6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3" spans="1:26" ht="1.95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s="3" customFormat="1" ht="37.950000000000003" customHeight="1" x14ac:dyDescent="0.3">
      <c r="A4" s="34" t="s">
        <v>27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9.4" customHeight="1" x14ac:dyDescent="0.3">
      <c r="A5" s="39" t="s">
        <v>7</v>
      </c>
      <c r="B5" s="39"/>
      <c r="C5" s="39"/>
      <c r="D5" s="39"/>
      <c r="E5" s="39"/>
      <c r="F5" s="39"/>
      <c r="G5" s="39"/>
      <c r="H5" s="39"/>
      <c r="I5" s="39"/>
      <c r="J5" s="40"/>
      <c r="K5" s="40"/>
      <c r="L5" s="40"/>
      <c r="M5" s="40"/>
      <c r="N5" s="40"/>
      <c r="O5" s="40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s="5" customFormat="1" ht="29.4" customHeight="1" x14ac:dyDescent="0.3">
      <c r="A6" s="41" t="s">
        <v>9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.75" customHeight="1" x14ac:dyDescent="0.3">
      <c r="A7" s="37" t="s">
        <v>6</v>
      </c>
      <c r="B7" s="35" t="s">
        <v>23</v>
      </c>
      <c r="C7" s="31" t="s">
        <v>25</v>
      </c>
      <c r="D7" s="32"/>
      <c r="E7" s="32"/>
      <c r="F7" s="32"/>
      <c r="G7" s="32"/>
      <c r="H7" s="33"/>
      <c r="I7" s="35" t="s">
        <v>24</v>
      </c>
      <c r="J7" s="31" t="s">
        <v>26</v>
      </c>
      <c r="K7" s="32"/>
      <c r="L7" s="32"/>
      <c r="M7" s="32"/>
      <c r="N7" s="32"/>
      <c r="O7" s="33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 x14ac:dyDescent="0.3">
      <c r="A8" s="38"/>
      <c r="B8" s="36"/>
      <c r="C8" s="9" t="s">
        <v>0</v>
      </c>
      <c r="D8" s="9" t="s">
        <v>8</v>
      </c>
      <c r="E8" s="9" t="s">
        <v>1</v>
      </c>
      <c r="F8" s="9" t="s">
        <v>2</v>
      </c>
      <c r="G8" s="9" t="s">
        <v>3</v>
      </c>
      <c r="H8" s="9" t="s">
        <v>4</v>
      </c>
      <c r="I8" s="36"/>
      <c r="J8" s="9" t="s">
        <v>0</v>
      </c>
      <c r="K8" s="9" t="s">
        <v>8</v>
      </c>
      <c r="L8" s="9" t="s">
        <v>1</v>
      </c>
      <c r="M8" s="9" t="s">
        <v>2</v>
      </c>
      <c r="N8" s="9" t="s">
        <v>3</v>
      </c>
      <c r="O8" s="9" t="s">
        <v>4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1.2" x14ac:dyDescent="0.3">
      <c r="A9" s="6" t="s">
        <v>16</v>
      </c>
      <c r="B9" s="28">
        <f>SUM(C9:H9)</f>
        <v>9168.1740000000009</v>
      </c>
      <c r="C9" s="18"/>
      <c r="D9" s="18">
        <f>[1]Ижсталь!$P$72</f>
        <v>8618.6689999999999</v>
      </c>
      <c r="E9" s="18">
        <f>[1]Ижсталь!$P$71</f>
        <v>446.56400000000002</v>
      </c>
      <c r="F9" s="18"/>
      <c r="G9" s="18">
        <f>[1]Ижсталь!$P$73</f>
        <v>102.941</v>
      </c>
      <c r="H9" s="18"/>
      <c r="I9" s="30">
        <f>SUM(J9:O9)</f>
        <v>14.206</v>
      </c>
      <c r="J9" s="18"/>
      <c r="K9" s="18">
        <f>[1]Ижсталь!$P$77</f>
        <v>14.206</v>
      </c>
      <c r="L9" s="18"/>
      <c r="M9" s="18"/>
      <c r="N9" s="18"/>
      <c r="O9" s="19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6" x14ac:dyDescent="0.3">
      <c r="A10" s="6" t="s">
        <v>17</v>
      </c>
      <c r="B10" s="28">
        <f t="shared" ref="B10:B15" si="0">SUM(C10:H10)</f>
        <v>1496.462</v>
      </c>
      <c r="C10" s="18"/>
      <c r="D10" s="18"/>
      <c r="E10" s="20">
        <f>[1]ЮУНК!$P$69</f>
        <v>639.49800000000005</v>
      </c>
      <c r="F10" s="18">
        <f>[1]ЮУНК!$P$70</f>
        <v>856.96400000000006</v>
      </c>
      <c r="G10" s="18"/>
      <c r="H10" s="18"/>
      <c r="I10" s="18">
        <f t="shared" ref="I10:I16" si="1">SUM(J10:O10)</f>
        <v>0</v>
      </c>
      <c r="J10" s="18"/>
      <c r="K10" s="18"/>
      <c r="L10" s="18"/>
      <c r="M10" s="18"/>
      <c r="N10" s="18"/>
      <c r="O10" s="19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s="13" customFormat="1" ht="15.6" x14ac:dyDescent="0.3">
      <c r="A11" s="11" t="s">
        <v>18</v>
      </c>
      <c r="B11" s="29">
        <f t="shared" si="0"/>
        <v>78.358999999999995</v>
      </c>
      <c r="C11" s="21"/>
      <c r="D11" s="21"/>
      <c r="E11" s="21"/>
      <c r="F11" s="22"/>
      <c r="G11" s="21">
        <f>[1]Междуреч!$P$97</f>
        <v>78.358999999999995</v>
      </c>
      <c r="H11" s="23"/>
      <c r="I11" s="21">
        <f t="shared" si="1"/>
        <v>0</v>
      </c>
      <c r="J11" s="21"/>
      <c r="K11" s="21"/>
      <c r="L11" s="21"/>
      <c r="M11" s="21"/>
      <c r="N11" s="21"/>
      <c r="O11" s="2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</row>
    <row r="12" spans="1:26" s="13" customFormat="1" ht="15.6" x14ac:dyDescent="0.3">
      <c r="A12" s="14" t="s">
        <v>19</v>
      </c>
      <c r="B12" s="29">
        <f t="shared" si="0"/>
        <v>2505.127</v>
      </c>
      <c r="C12" s="21"/>
      <c r="D12" s="21"/>
      <c r="E12" s="21">
        <f>[1]Междуреч!$P$110</f>
        <v>2505.127</v>
      </c>
      <c r="F12" s="21"/>
      <c r="G12" s="21"/>
      <c r="H12" s="21"/>
      <c r="I12" s="21">
        <f t="shared" si="1"/>
        <v>0</v>
      </c>
      <c r="J12" s="21"/>
      <c r="K12" s="21"/>
      <c r="L12" s="21"/>
      <c r="M12" s="21"/>
      <c r="N12" s="21"/>
      <c r="O12" s="2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spans="1:26" ht="15.6" x14ac:dyDescent="0.3">
      <c r="A13" s="7" t="s">
        <v>20</v>
      </c>
      <c r="B13" s="28">
        <f t="shared" si="0"/>
        <v>72047.680999999997</v>
      </c>
      <c r="C13" s="18"/>
      <c r="D13" s="18"/>
      <c r="E13" s="18">
        <f>[1]БЗФ!$P$67</f>
        <v>72047.680999999997</v>
      </c>
      <c r="F13" s="18"/>
      <c r="G13" s="18"/>
      <c r="H13" s="18"/>
      <c r="I13" s="30">
        <f t="shared" si="1"/>
        <v>100.217</v>
      </c>
      <c r="J13" s="18"/>
      <c r="K13" s="18"/>
      <c r="L13" s="25">
        <f>[1]БЗФ!$P$73</f>
        <v>100.217</v>
      </c>
      <c r="M13" s="18"/>
      <c r="N13" s="18"/>
      <c r="O13" s="19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6" x14ac:dyDescent="0.3">
      <c r="A14" s="7" t="s">
        <v>21</v>
      </c>
      <c r="B14" s="28">
        <f t="shared" si="0"/>
        <v>28211.014999999999</v>
      </c>
      <c r="C14" s="18"/>
      <c r="D14" s="18"/>
      <c r="E14" s="18">
        <f>[1]БМК!$P$69</f>
        <v>28211.014999999999</v>
      </c>
      <c r="F14" s="18"/>
      <c r="G14" s="18"/>
      <c r="H14" s="18"/>
      <c r="I14" s="30">
        <f t="shared" si="1"/>
        <v>43.311999999999998</v>
      </c>
      <c r="J14" s="18"/>
      <c r="K14" s="18"/>
      <c r="L14" s="18">
        <f>[1]БМК!$P$75</f>
        <v>43.311999999999998</v>
      </c>
      <c r="M14" s="18"/>
      <c r="N14" s="18"/>
      <c r="O14" s="19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6" x14ac:dyDescent="0.3">
      <c r="A15" s="7" t="s">
        <v>22</v>
      </c>
      <c r="B15" s="28">
        <f t="shared" si="0"/>
        <v>25822.555</v>
      </c>
      <c r="C15" s="18"/>
      <c r="D15" s="18"/>
      <c r="E15" s="18">
        <f>[1]Якутуголь!$P$66</f>
        <v>25822.555</v>
      </c>
      <c r="F15" s="18"/>
      <c r="G15" s="18"/>
      <c r="H15" s="18"/>
      <c r="I15" s="30">
        <f t="shared" si="1"/>
        <v>36.481000000000002</v>
      </c>
      <c r="J15" s="18"/>
      <c r="K15" s="18"/>
      <c r="L15" s="18">
        <f>[1]Якутуголь!$P$72</f>
        <v>36.481000000000002</v>
      </c>
      <c r="M15" s="18"/>
      <c r="N15" s="18"/>
      <c r="O15" s="19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0" customHeight="1" x14ac:dyDescent="0.3">
      <c r="A16" s="6" t="s">
        <v>13</v>
      </c>
      <c r="B16" s="28">
        <f t="shared" ref="B16:B21" si="2">SUM(C16:H16)</f>
        <v>83603.3</v>
      </c>
      <c r="C16" s="18">
        <f t="shared" ref="C16:H16" si="3">SUM(C17:C18)</f>
        <v>0</v>
      </c>
      <c r="D16" s="18">
        <f t="shared" si="3"/>
        <v>0</v>
      </c>
      <c r="E16" s="18">
        <f>SUM(E17:E18)</f>
        <v>54633.608</v>
      </c>
      <c r="F16" s="18">
        <f t="shared" si="3"/>
        <v>20277.231</v>
      </c>
      <c r="G16" s="18">
        <f t="shared" si="3"/>
        <v>8517.3869999999988</v>
      </c>
      <c r="H16" s="18">
        <f t="shared" si="3"/>
        <v>175.07400000000001</v>
      </c>
      <c r="I16" s="18">
        <f t="shared" si="1"/>
        <v>0</v>
      </c>
      <c r="J16" s="18">
        <f t="shared" ref="J16:O16" si="4">SUM(J17:J18)</f>
        <v>0</v>
      </c>
      <c r="K16" s="18">
        <f t="shared" si="4"/>
        <v>0</v>
      </c>
      <c r="L16" s="18">
        <f t="shared" si="4"/>
        <v>0</v>
      </c>
      <c r="M16" s="18">
        <f t="shared" si="4"/>
        <v>0</v>
      </c>
      <c r="N16" s="18">
        <f t="shared" si="4"/>
        <v>0</v>
      </c>
      <c r="O16" s="19">
        <f t="shared" si="4"/>
        <v>0</v>
      </c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s="13" customFormat="1" ht="15.6" outlineLevel="1" x14ac:dyDescent="0.3">
      <c r="A17" s="15" t="s">
        <v>15</v>
      </c>
      <c r="B17" s="29">
        <f>SUM(C17:H17)</f>
        <v>53704.24</v>
      </c>
      <c r="C17" s="21"/>
      <c r="D17" s="21"/>
      <c r="E17" s="21">
        <f>[1]Междуреч!$P$64</f>
        <v>26321.962</v>
      </c>
      <c r="F17" s="21">
        <f>[1]Междуреч!$P$65</f>
        <v>20277.231</v>
      </c>
      <c r="G17" s="21">
        <f>[1]Междуреч!$P$66</f>
        <v>7105.0469999999996</v>
      </c>
      <c r="H17" s="21"/>
      <c r="I17" s="21">
        <f>SUM(J17:O17)</f>
        <v>0</v>
      </c>
      <c r="J17" s="21"/>
      <c r="K17" s="21"/>
      <c r="L17" s="21"/>
      <c r="M17" s="21"/>
      <c r="N17" s="21"/>
      <c r="O17" s="2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spans="1:26" ht="15.6" outlineLevel="1" x14ac:dyDescent="0.3">
      <c r="A18" s="10" t="s">
        <v>14</v>
      </c>
      <c r="B18" s="28">
        <f t="shared" si="2"/>
        <v>29899.06</v>
      </c>
      <c r="C18" s="18"/>
      <c r="D18" s="18"/>
      <c r="E18" s="18">
        <f>[1]Ижсталь!$P$96</f>
        <v>28311.646000000001</v>
      </c>
      <c r="F18" s="18"/>
      <c r="G18" s="18">
        <f>[1]Ижсталь!$P$98</f>
        <v>1412.34</v>
      </c>
      <c r="H18" s="18">
        <f>[1]Ижсталь!$P$99</f>
        <v>175.07400000000001</v>
      </c>
      <c r="I18" s="18">
        <f>SUM(J18:O18)</f>
        <v>0</v>
      </c>
      <c r="J18" s="18"/>
      <c r="K18" s="18"/>
      <c r="L18" s="18"/>
      <c r="M18" s="18"/>
      <c r="N18" s="18"/>
      <c r="O18" s="19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0" customHeight="1" x14ac:dyDescent="0.3">
      <c r="A19" s="8" t="s">
        <v>10</v>
      </c>
      <c r="B19" s="28">
        <f t="shared" si="2"/>
        <v>107294.667</v>
      </c>
      <c r="C19" s="27">
        <f>SUM(C20:C21)</f>
        <v>57058.337</v>
      </c>
      <c r="D19" s="18">
        <f t="shared" ref="D19:H19" si="5">SUM(D20:D21)</f>
        <v>2053.373</v>
      </c>
      <c r="E19" s="18">
        <f>E20+E21</f>
        <v>47698.061000000002</v>
      </c>
      <c r="F19" s="18">
        <f t="shared" si="5"/>
        <v>484.89600000000002</v>
      </c>
      <c r="G19" s="18">
        <f t="shared" si="5"/>
        <v>0</v>
      </c>
      <c r="H19" s="18">
        <f t="shared" si="5"/>
        <v>0</v>
      </c>
      <c r="I19" s="30">
        <f>SUM(J19:O19)</f>
        <v>154.208</v>
      </c>
      <c r="J19" s="18">
        <f t="shared" ref="J19:O19" si="6">SUM(J20:J21)</f>
        <v>101.83199999999999</v>
      </c>
      <c r="K19" s="18">
        <f t="shared" si="6"/>
        <v>2.9870000000000001</v>
      </c>
      <c r="L19" s="18">
        <f t="shared" si="6"/>
        <v>49.389000000000003</v>
      </c>
      <c r="M19" s="18">
        <f t="shared" si="6"/>
        <v>0</v>
      </c>
      <c r="N19" s="18">
        <f t="shared" si="6"/>
        <v>0</v>
      </c>
      <c r="O19" s="19">
        <f t="shared" si="6"/>
        <v>0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0.399999999999999" customHeight="1" outlineLevel="1" collapsed="1" x14ac:dyDescent="0.3">
      <c r="A20" s="10" t="s">
        <v>12</v>
      </c>
      <c r="B20" s="28">
        <f t="shared" si="2"/>
        <v>5615.576</v>
      </c>
      <c r="C20" s="18"/>
      <c r="D20" s="18"/>
      <c r="E20" s="18">
        <f>[1]УралКУЗ!$P$69</f>
        <v>5615.576</v>
      </c>
      <c r="F20" s="18"/>
      <c r="G20" s="18"/>
      <c r="H20" s="18"/>
      <c r="I20" s="18">
        <f>SUM(J20:O20)</f>
        <v>0</v>
      </c>
      <c r="J20" s="18"/>
      <c r="K20" s="18"/>
      <c r="L20" s="18"/>
      <c r="M20" s="18"/>
      <c r="N20" s="18"/>
      <c r="O20" s="19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0.399999999999999" customHeight="1" outlineLevel="1" x14ac:dyDescent="0.3">
      <c r="A21" s="10" t="s">
        <v>11</v>
      </c>
      <c r="B21" s="28">
        <f t="shared" si="2"/>
        <v>101679.091</v>
      </c>
      <c r="C21" s="18">
        <f>[1]ЧМК!$P$69</f>
        <v>57058.337</v>
      </c>
      <c r="D21" s="18">
        <f>[1]ЧМК!$P$70</f>
        <v>2053.373</v>
      </c>
      <c r="E21" s="18">
        <f>[1]ЧМК!$P$68+[1]ЧМК!$P$72</f>
        <v>42082.485000000001</v>
      </c>
      <c r="F21" s="18">
        <f>[1]ЧМК!$P$73</f>
        <v>484.89600000000002</v>
      </c>
      <c r="G21" s="18"/>
      <c r="H21" s="18"/>
      <c r="I21" s="30">
        <f>SUM(J21:O21)</f>
        <v>154.208</v>
      </c>
      <c r="J21" s="18">
        <f>[1]ЧМК!$P$76</f>
        <v>101.83199999999999</v>
      </c>
      <c r="K21" s="18">
        <f>[1]ЧМК!$P$77</f>
        <v>2.9870000000000001</v>
      </c>
      <c r="L21" s="18">
        <f>[1]ЧМК!$P$75</f>
        <v>49.389000000000003</v>
      </c>
      <c r="M21" s="18">
        <v>0</v>
      </c>
      <c r="N21" s="18"/>
      <c r="O21" s="19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2.95" customHeight="1" x14ac:dyDescent="0.3">
      <c r="A22" s="16" t="s">
        <v>5</v>
      </c>
      <c r="B22" s="43">
        <f>B9+B10+B11+B12+B13+B14+B15+B16+B19</f>
        <v>330227.34000000003</v>
      </c>
      <c r="C22" s="18">
        <f t="shared" ref="C22:O22" si="7">SUM(C9:C19)</f>
        <v>57058.337</v>
      </c>
      <c r="D22" s="18">
        <f t="shared" si="7"/>
        <v>10672.041999999999</v>
      </c>
      <c r="E22" s="18">
        <f t="shared" si="7"/>
        <v>286637.717</v>
      </c>
      <c r="F22" s="18">
        <f t="shared" si="7"/>
        <v>41896.322</v>
      </c>
      <c r="G22" s="18">
        <f t="shared" si="7"/>
        <v>17216.073999999997</v>
      </c>
      <c r="H22" s="18">
        <f t="shared" si="7"/>
        <v>350.14800000000002</v>
      </c>
      <c r="I22" s="18">
        <f t="shared" si="7"/>
        <v>348.42399999999998</v>
      </c>
      <c r="J22" s="18">
        <f t="shared" si="7"/>
        <v>101.83199999999999</v>
      </c>
      <c r="K22" s="18">
        <f t="shared" si="7"/>
        <v>17.192999999999998</v>
      </c>
      <c r="L22" s="18">
        <f t="shared" si="7"/>
        <v>229.399</v>
      </c>
      <c r="M22" s="18">
        <f t="shared" si="7"/>
        <v>0</v>
      </c>
      <c r="N22" s="18">
        <f t="shared" si="7"/>
        <v>0</v>
      </c>
      <c r="O22" s="18">
        <f t="shared" si="7"/>
        <v>0</v>
      </c>
      <c r="P22" s="17"/>
      <c r="Q22" s="17"/>
      <c r="R22" s="1"/>
      <c r="S22" s="1"/>
      <c r="T22" s="1"/>
      <c r="U22" s="1"/>
      <c r="V22" s="1"/>
      <c r="W22" s="1"/>
      <c r="X22" s="1"/>
      <c r="Y22" s="1"/>
      <c r="Z22" s="1"/>
    </row>
    <row r="23" spans="1:26" ht="15.6" x14ac:dyDescent="0.3">
      <c r="A23" s="1"/>
      <c r="B23" s="1"/>
      <c r="C23" s="17"/>
      <c r="D23" s="17"/>
      <c r="E23" s="17"/>
      <c r="F23" s="17"/>
      <c r="G23" s="17"/>
      <c r="H23" s="17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6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6" x14ac:dyDescent="0.3">
      <c r="A25" s="1"/>
      <c r="B25" s="1"/>
      <c r="C25" s="1"/>
      <c r="D25" s="1"/>
      <c r="E25" s="1"/>
      <c r="F25" s="1"/>
      <c r="G25" s="26"/>
      <c r="H25" s="1"/>
      <c r="I25" s="26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6" x14ac:dyDescent="0.3">
      <c r="A26" s="1"/>
      <c r="B26" s="1"/>
      <c r="C26" s="1"/>
      <c r="D26" s="1"/>
      <c r="E26" s="26"/>
      <c r="F26" s="26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6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6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6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6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6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6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</sheetData>
  <sheetProtection formatCells="0" formatColumns="0" formatRows="0" insertColumns="0" insertRows="0" insertHyperlinks="0" deleteColumns="0" deleteRows="0" sort="0" autoFilter="0" pivotTables="0"/>
  <customSheetViews>
    <customSheetView guid="{A6C5FD67-5E8F-4CCA-896F-3DAA03E40DE6}" scale="80" topLeftCell="A4">
      <selection activeCell="B22" sqref="B22"/>
      <pageMargins left="0.7" right="0.7" top="0.75" bottom="0.75" header="0.3" footer="0.3"/>
      <pageSetup paperSize="9" orientation="portrait" r:id="rId1"/>
    </customSheetView>
  </customSheetViews>
  <mergeCells count="8">
    <mergeCell ref="J7:O7"/>
    <mergeCell ref="A4:O4"/>
    <mergeCell ref="B7:B8"/>
    <mergeCell ref="C7:H7"/>
    <mergeCell ref="A7:A8"/>
    <mergeCell ref="I7:I8"/>
    <mergeCell ref="A5:O5"/>
    <mergeCell ref="A6:O6"/>
  </mergeCell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customSheetViews>
    <customSheetView guid="{A6C5FD67-5E8F-4CCA-896F-3DAA03E40DE6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customSheetViews>
    <customSheetView guid="{A6C5FD67-5E8F-4CCA-896F-3DAA03E40DE6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CHMK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Gerl</dc:creator>
  <cp:lastModifiedBy>Руслан</cp:lastModifiedBy>
  <dcterms:created xsi:type="dcterms:W3CDTF">2016-07-25T04:23:17Z</dcterms:created>
  <dcterms:modified xsi:type="dcterms:W3CDTF">2017-01-18T06:40:47Z</dcterms:modified>
</cp:coreProperties>
</file>